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100" windowWidth="15480" windowHeight="11460" tabRatio="644" activeTab="0"/>
  </bookViews>
  <sheets>
    <sheet name="DR 400" sheetId="1" r:id="rId1"/>
  </sheets>
  <definedNames>
    <definedName name="Conso_ex">#REF!</definedName>
    <definedName name="Fb_ex">#REF!</definedName>
    <definedName name="Vpex">#REF!</definedName>
    <definedName name="_xlnm.Print_Area" localSheetId="0">'DR 400'!$A$1:$J$45</definedName>
  </definedNames>
  <calcPr fullCalcOnLoad="1"/>
</workbook>
</file>

<file path=xl/sharedStrings.xml><?xml version="1.0" encoding="utf-8"?>
<sst xmlns="http://schemas.openxmlformats.org/spreadsheetml/2006/main" count="31" uniqueCount="24">
  <si>
    <t>Litres</t>
  </si>
  <si>
    <t>Masse (kg)</t>
  </si>
  <si>
    <t>Bras de levier</t>
  </si>
  <si>
    <t>Moment (m x kg)</t>
  </si>
  <si>
    <t>Avion vide</t>
  </si>
  <si>
    <t>Bagages</t>
  </si>
  <si>
    <t>Total</t>
  </si>
  <si>
    <t>Moment</t>
  </si>
  <si>
    <t>Graphe</t>
  </si>
  <si>
    <t>Masse Totale</t>
  </si>
  <si>
    <t xml:space="preserve">Masse </t>
  </si>
  <si>
    <t>Génération de l'abaque</t>
  </si>
  <si>
    <t>Calcul avec carburant</t>
  </si>
  <si>
    <t>Calcul sans carburant</t>
  </si>
  <si>
    <t>Centrage TO</t>
  </si>
  <si>
    <t>Centrage LD</t>
  </si>
  <si>
    <t>DECOLL</t>
  </si>
  <si>
    <t>ATT</t>
  </si>
  <si>
    <t>Colonne1</t>
  </si>
  <si>
    <t>Essence (0,72)</t>
  </si>
  <si>
    <t>Centrage AQUILA "F-HARM"</t>
  </si>
  <si>
    <t>Pilotes (à fond en avant)</t>
  </si>
  <si>
    <t>Pilotes (à fond en arrière)</t>
  </si>
  <si>
    <t>Masse maxi : 750 Kg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</si>
</sst>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"/>
    <numFmt numFmtId="181" formatCode="[hh]:mm"/>
    <numFmt numFmtId="182" formatCode="#,##0.000"/>
    <numFmt numFmtId="183" formatCode="0.000"/>
    <numFmt numFmtId="184" formatCode="##0"/>
    <numFmt numFmtId="185" formatCode="000"/>
    <numFmt numFmtId="186" formatCode="00000"/>
    <numFmt numFmtId="187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0"/>
    </font>
    <font>
      <sz val="8"/>
      <name val="Arial"/>
      <family val="0"/>
    </font>
    <font>
      <b/>
      <sz val="2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2" fontId="4" fillId="0" borderId="14" xfId="0" applyNumberFormat="1" applyFont="1" applyBorder="1" applyAlignment="1">
      <alignment/>
    </xf>
    <xf numFmtId="182" fontId="4" fillId="0" borderId="15" xfId="0" applyNumberFormat="1" applyFont="1" applyBorder="1" applyAlignment="1">
      <alignment/>
    </xf>
    <xf numFmtId="182" fontId="4" fillId="0" borderId="16" xfId="0" applyNumberFormat="1" applyFont="1" applyBorder="1" applyAlignment="1">
      <alignment/>
    </xf>
    <xf numFmtId="182" fontId="4" fillId="0" borderId="17" xfId="0" applyNumberFormat="1" applyFont="1" applyBorder="1" applyAlignment="1">
      <alignment/>
    </xf>
    <xf numFmtId="0" fontId="6" fillId="33" borderId="0" xfId="0" applyFont="1" applyFill="1" applyAlignment="1">
      <alignment horizontal="centerContinuous"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82" fontId="0" fillId="3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centerContinuous"/>
    </xf>
    <xf numFmtId="0" fontId="7" fillId="34" borderId="18" xfId="0" applyFont="1" applyFill="1" applyBorder="1" applyAlignment="1">
      <alignment/>
    </xf>
    <xf numFmtId="182" fontId="7" fillId="34" borderId="19" xfId="0" applyNumberFormat="1" applyFont="1" applyFill="1" applyBorder="1" applyAlignment="1">
      <alignment/>
    </xf>
    <xf numFmtId="0" fontId="7" fillId="34" borderId="20" xfId="0" applyFont="1" applyFill="1" applyBorder="1" applyAlignment="1">
      <alignment/>
    </xf>
    <xf numFmtId="182" fontId="7" fillId="34" borderId="21" xfId="0" applyNumberFormat="1" applyFont="1" applyFill="1" applyBorder="1" applyAlignment="1">
      <alignment/>
    </xf>
    <xf numFmtId="182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5" fillId="0" borderId="22" xfId="0" applyNumberFormat="1" applyFont="1" applyBorder="1" applyAlignment="1" quotePrefix="1">
      <alignment horizontal="center"/>
    </xf>
    <xf numFmtId="0" fontId="4" fillId="0" borderId="12" xfId="0" applyNumberFormat="1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98025"/>
          <c:h val="0.92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CC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'DR 400'!$H$5:$H$9</c:f>
              <c:numCache/>
            </c:numRef>
          </c:xVal>
          <c:yVal>
            <c:numRef>
              <c:f>'DR 400'!$I$5:$I$9</c:f>
              <c:numCache/>
            </c:numRef>
          </c:yVal>
          <c:smooth val="0"/>
        </c:ser>
        <c:ser>
          <c:idx val="2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'DR 400'!$H$10:$H$11</c:f>
              <c:numCache/>
            </c:numRef>
          </c:xVal>
          <c:yVal>
            <c:numRef>
              <c:f>'DR 400'!$I$10:$I$11</c:f>
              <c:numCache/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  <c:max val="40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(m x kg)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 val="autoZero"/>
        <c:crossBetween val="midCat"/>
        <c:dispUnits/>
        <c:majorUnit val="25"/>
        <c:minorUnit val="25"/>
      </c:valAx>
      <c:valAx>
        <c:axId val="39233593"/>
        <c:scaling>
          <c:orientation val="minMax"/>
          <c:max val="775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At val="0.1"/>
        <c:crossBetween val="midCat"/>
        <c:dispUnits/>
        <c:majorUnit val="25"/>
        <c:min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95250</xdr:rowOff>
    </xdr:from>
    <xdr:to>
      <xdr:col>6</xdr:col>
      <xdr:colOff>1133475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23825" y="4210050"/>
        <a:ext cx="7124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17.8515625" style="0" customWidth="1"/>
    <col min="2" max="3" width="11.421875" style="0" customWidth="1"/>
    <col min="4" max="4" width="18.28125" style="0" customWidth="1"/>
    <col min="5" max="5" width="21.28125" style="0" customWidth="1"/>
    <col min="6" max="6" width="11.421875" style="0" customWidth="1"/>
    <col min="7" max="7" width="21.421875" style="0" customWidth="1"/>
    <col min="8" max="8" width="19.421875" style="0" customWidth="1"/>
    <col min="9" max="9" width="13.8515625" style="0" bestFit="1" customWidth="1"/>
  </cols>
  <sheetData>
    <row r="1" spans="1:5" ht="25.5">
      <c r="A1" s="17" t="s">
        <v>20</v>
      </c>
      <c r="B1" s="12"/>
      <c r="C1" s="12"/>
      <c r="D1" s="12"/>
      <c r="E1" s="12"/>
    </row>
    <row r="2" spans="1:5" ht="20.25">
      <c r="A2" s="12" t="s">
        <v>23</v>
      </c>
      <c r="B2" s="12"/>
      <c r="C2" s="12"/>
      <c r="D2" s="12"/>
      <c r="E2" s="12"/>
    </row>
    <row r="3" spans="1:8" ht="20.25">
      <c r="A3" s="12"/>
      <c r="B3" s="12"/>
      <c r="C3" s="12"/>
      <c r="D3" s="12"/>
      <c r="E3" s="12"/>
      <c r="H3" t="s">
        <v>11</v>
      </c>
    </row>
    <row r="4" spans="1:9" ht="15.75">
      <c r="A4" s="2"/>
      <c r="B4" s="2"/>
      <c r="C4" s="2"/>
      <c r="D4" s="2"/>
      <c r="E4" s="2"/>
      <c r="H4" s="1" t="s">
        <v>7</v>
      </c>
      <c r="I4" s="1" t="s">
        <v>10</v>
      </c>
    </row>
    <row r="5" spans="1:11" ht="16.5" thickBot="1">
      <c r="A5" s="2"/>
      <c r="B5" s="2"/>
      <c r="C5" s="2"/>
      <c r="D5" s="2"/>
      <c r="E5" s="2"/>
      <c r="G5" s="16" t="s">
        <v>8</v>
      </c>
      <c r="H5" s="14">
        <v>184.01399999999998</v>
      </c>
      <c r="I5" s="14">
        <v>504</v>
      </c>
      <c r="J5" s="13"/>
      <c r="K5" s="13"/>
    </row>
    <row r="6" spans="1:9" ht="15.75">
      <c r="A6" s="27" t="s">
        <v>18</v>
      </c>
      <c r="B6" s="4" t="s">
        <v>0</v>
      </c>
      <c r="C6" s="4" t="s">
        <v>1</v>
      </c>
      <c r="D6" s="4" t="s">
        <v>2</v>
      </c>
      <c r="E6" s="5" t="s">
        <v>3</v>
      </c>
      <c r="G6" s="16" t="s">
        <v>8</v>
      </c>
      <c r="H6" s="14">
        <v>302.5</v>
      </c>
      <c r="I6" s="14">
        <v>750</v>
      </c>
    </row>
    <row r="7" spans="1:9" ht="15.75">
      <c r="A7" s="6" t="s">
        <v>4</v>
      </c>
      <c r="B7" s="8"/>
      <c r="C7" s="8">
        <v>500.5</v>
      </c>
      <c r="D7" s="8">
        <v>0.42837</v>
      </c>
      <c r="E7" s="9">
        <f aca="true" t="shared" si="0" ref="E7:E13">D7*C7</f>
        <v>214.399185</v>
      </c>
      <c r="G7" s="16" t="s">
        <v>8</v>
      </c>
      <c r="H7" s="14">
        <v>301.3</v>
      </c>
      <c r="I7" s="14">
        <v>750</v>
      </c>
    </row>
    <row r="8" spans="1:9" ht="15.75">
      <c r="A8" s="6" t="s">
        <v>21</v>
      </c>
      <c r="B8" s="8"/>
      <c r="C8" s="8">
        <v>65</v>
      </c>
      <c r="D8" s="8">
        <v>0.46</v>
      </c>
      <c r="E8" s="9">
        <f t="shared" si="0"/>
        <v>29.900000000000002</v>
      </c>
      <c r="G8" s="16" t="s">
        <v>8</v>
      </c>
      <c r="H8" s="14">
        <v>358.5</v>
      </c>
      <c r="I8" s="14">
        <v>750</v>
      </c>
    </row>
    <row r="9" spans="1:9" ht="15.75">
      <c r="A9" s="6" t="s">
        <v>22</v>
      </c>
      <c r="C9" s="8">
        <v>80</v>
      </c>
      <c r="D9" s="8">
        <v>0.6</v>
      </c>
      <c r="E9" s="9">
        <f t="shared" si="0"/>
        <v>48</v>
      </c>
      <c r="G9" s="16" t="s">
        <v>8</v>
      </c>
      <c r="H9" s="14">
        <v>242.3</v>
      </c>
      <c r="I9" s="14">
        <v>497</v>
      </c>
    </row>
    <row r="10" spans="1:9" ht="15.75">
      <c r="A10" s="28"/>
      <c r="B10" s="8"/>
      <c r="C10" s="8"/>
      <c r="D10" s="8"/>
      <c r="E10" s="9"/>
      <c r="G10" s="1" t="s">
        <v>12</v>
      </c>
      <c r="H10" s="15">
        <f>I18</f>
        <v>303.099185</v>
      </c>
      <c r="I10" s="15">
        <f>I17</f>
        <v>653.5</v>
      </c>
    </row>
    <row r="11" spans="1:9" ht="15.75">
      <c r="A11" s="28"/>
      <c r="B11" s="8"/>
      <c r="C11" s="8"/>
      <c r="D11" s="8"/>
      <c r="E11" s="9"/>
      <c r="G11" s="1" t="s">
        <v>14</v>
      </c>
      <c r="H11" s="22">
        <f>E15</f>
        <v>331.17918499999996</v>
      </c>
      <c r="I11" s="22">
        <f>C15</f>
        <v>739.9</v>
      </c>
    </row>
    <row r="12" spans="1:9" ht="15.75">
      <c r="A12" s="6" t="s">
        <v>5</v>
      </c>
      <c r="B12" s="8"/>
      <c r="C12" s="8">
        <v>8</v>
      </c>
      <c r="D12" s="8">
        <v>1.35</v>
      </c>
      <c r="E12" s="9">
        <f t="shared" si="0"/>
        <v>10.8</v>
      </c>
      <c r="G12" s="16" t="s">
        <v>15</v>
      </c>
      <c r="H12" s="26">
        <f>I18</f>
        <v>303.099185</v>
      </c>
      <c r="I12" s="26">
        <f>C15-C13</f>
        <v>653.5</v>
      </c>
    </row>
    <row r="13" spans="1:9" ht="15.75">
      <c r="A13" s="6" t="s">
        <v>19</v>
      </c>
      <c r="B13" s="8">
        <v>120</v>
      </c>
      <c r="C13" s="8">
        <f>0.72*B13</f>
        <v>86.39999999999999</v>
      </c>
      <c r="D13" s="8">
        <v>0.325</v>
      </c>
      <c r="E13" s="9">
        <f t="shared" si="0"/>
        <v>28.08</v>
      </c>
      <c r="G13" s="16" t="s">
        <v>13</v>
      </c>
      <c r="H13">
        <v>0</v>
      </c>
      <c r="I13" s="26">
        <f>I17</f>
        <v>653.5</v>
      </c>
    </row>
    <row r="14" spans="1:5" ht="15.75">
      <c r="A14" s="28"/>
      <c r="B14" s="8"/>
      <c r="C14" s="8"/>
      <c r="D14" s="8"/>
      <c r="E14" s="9"/>
    </row>
    <row r="15" spans="1:5" ht="16.5" thickBot="1">
      <c r="A15" s="7" t="s">
        <v>6</v>
      </c>
      <c r="B15" s="10"/>
      <c r="C15" s="10">
        <f>SUM(C7:C14)</f>
        <v>739.9</v>
      </c>
      <c r="D15" s="10">
        <f>E18</f>
        <v>0.44759992566563045</v>
      </c>
      <c r="E15" s="11">
        <f>SUM(E7:E14)</f>
        <v>331.17918499999996</v>
      </c>
    </row>
    <row r="16" spans="1:5" ht="16.5" thickBot="1">
      <c r="A16" s="2"/>
      <c r="B16" s="2"/>
      <c r="C16" s="2"/>
      <c r="D16" s="2"/>
      <c r="E16" s="2"/>
    </row>
    <row r="17" spans="1:9" ht="18.75">
      <c r="A17" s="3"/>
      <c r="B17" s="2"/>
      <c r="C17" s="2" t="s">
        <v>16</v>
      </c>
      <c r="D17" s="20" t="s">
        <v>9</v>
      </c>
      <c r="E17" s="21">
        <f>C15</f>
        <v>739.9</v>
      </c>
      <c r="G17" s="23" t="s">
        <v>17</v>
      </c>
      <c r="H17" s="24" t="s">
        <v>9</v>
      </c>
      <c r="I17" s="25">
        <f>C15-C13</f>
        <v>653.5</v>
      </c>
    </row>
    <row r="18" spans="1:9" ht="19.5" thickBot="1">
      <c r="A18" s="3"/>
      <c r="B18" s="2"/>
      <c r="C18" s="2"/>
      <c r="D18" s="18" t="s">
        <v>2</v>
      </c>
      <c r="E18" s="19">
        <f>E15/C15</f>
        <v>0.44759992566563045</v>
      </c>
      <c r="H18" s="24" t="s">
        <v>7</v>
      </c>
      <c r="I18" s="25">
        <f>E15-E13</f>
        <v>303.099185</v>
      </c>
    </row>
    <row r="28" spans="9:10" ht="12.75">
      <c r="I28" s="29"/>
      <c r="J28" s="29"/>
    </row>
    <row r="29" spans="9:10" ht="12.75">
      <c r="I29" s="29"/>
      <c r="J29" s="29"/>
    </row>
  </sheetData>
  <sheetProtection/>
  <mergeCells count="1">
    <mergeCell ref="I28:J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vivi PINHAS NGOBAR</cp:lastModifiedBy>
  <cp:lastPrinted>2019-02-17T08:17:36Z</cp:lastPrinted>
  <dcterms:created xsi:type="dcterms:W3CDTF">1998-07-05T06:47:53Z</dcterms:created>
  <dcterms:modified xsi:type="dcterms:W3CDTF">2019-02-17T08:18:13Z</dcterms:modified>
  <cp:category/>
  <cp:version/>
  <cp:contentType/>
  <cp:contentStatus/>
</cp:coreProperties>
</file>